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7352c4f671e5ab/Desktop/"/>
    </mc:Choice>
  </mc:AlternateContent>
  <xr:revisionPtr revIDLastSave="6" documentId="13_ncr:1_{8C746BE3-DF73-4BDE-9516-E856D0EB2B98}" xr6:coauthVersionLast="47" xr6:coauthVersionMax="47" xr10:uidLastSave="{4EDA377A-E028-4C45-A450-9272959D1127}"/>
  <bookViews>
    <workbookView xWindow="-108" yWindow="-108" windowWidth="23256" windowHeight="14016" xr2:uid="{00000000-000D-0000-FFFF-FFFF00000000}"/>
  </bookViews>
  <sheets>
    <sheet name="2026" sheetId="8" r:id="rId1"/>
  </sheets>
  <definedNames>
    <definedName name="_xlnm.Print_Titles" localSheetId="0">'2026'!$1:$3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8" i="8" l="1"/>
  <c r="G97" i="8"/>
  <c r="F97" i="8"/>
  <c r="G96" i="8"/>
  <c r="G98" i="8" s="1"/>
  <c r="F96" i="8"/>
  <c r="I95" i="8"/>
  <c r="G90" i="8"/>
  <c r="F90" i="8"/>
  <c r="I87" i="8"/>
  <c r="I54" i="8"/>
  <c r="I90" i="8" s="1"/>
  <c r="H54" i="8"/>
  <c r="G54" i="8"/>
  <c r="F54" i="8"/>
  <c r="E54" i="8"/>
  <c r="D54" i="8"/>
  <c r="H18" i="8"/>
  <c r="G18" i="8"/>
  <c r="E18" i="8"/>
  <c r="D18" i="8"/>
  <c r="G93" i="8" l="1"/>
  <c r="F93" i="8"/>
  <c r="D92" i="8"/>
  <c r="H89" i="8"/>
  <c r="E92" i="8"/>
  <c r="F95" i="8" l="1"/>
  <c r="F100" i="8" s="1"/>
  <c r="G95" i="8"/>
  <c r="G100" i="8" s="1"/>
</calcChain>
</file>

<file path=xl/sharedStrings.xml><?xml version="1.0" encoding="utf-8"?>
<sst xmlns="http://schemas.openxmlformats.org/spreadsheetml/2006/main" count="147" uniqueCount="126">
  <si>
    <t>Income</t>
  </si>
  <si>
    <t xml:space="preserve">Income </t>
  </si>
  <si>
    <t>Expenses</t>
  </si>
  <si>
    <t>Budget</t>
  </si>
  <si>
    <t>Actual</t>
  </si>
  <si>
    <t>Acct #</t>
  </si>
  <si>
    <t>Notes</t>
  </si>
  <si>
    <t>General Income</t>
  </si>
  <si>
    <t>Membership Dues</t>
  </si>
  <si>
    <t>Transfer&amp; Service Fee</t>
  </si>
  <si>
    <t>*to land fund</t>
  </si>
  <si>
    <t>Mbrship Sold by Club</t>
  </si>
  <si>
    <t>Investment Income</t>
  </si>
  <si>
    <t>Mbr Dues Late Penalty</t>
  </si>
  <si>
    <t xml:space="preserve">*to land fund </t>
  </si>
  <si>
    <t>Instructor Range Fees</t>
  </si>
  <si>
    <t>Other Income</t>
  </si>
  <si>
    <t>Other Income - Hay Bales</t>
  </si>
  <si>
    <t>Advertising Inc (Target)</t>
  </si>
  <si>
    <t>Total General Income</t>
  </si>
  <si>
    <t>Inc</t>
  </si>
  <si>
    <t>Exp</t>
  </si>
  <si>
    <t>Activity Income</t>
  </si>
  <si>
    <t>Muzzle Loader</t>
  </si>
  <si>
    <t>High Power Rifle Match</t>
  </si>
  <si>
    <t>Single Shot Rifle</t>
  </si>
  <si>
    <t>.22 Rifle Matches 100yd</t>
  </si>
  <si>
    <t>Indoor Air Rifle</t>
  </si>
  <si>
    <t>Cowboy Shoot</t>
  </si>
  <si>
    <t xml:space="preserve">BR 50 International </t>
  </si>
  <si>
    <t>Family Events</t>
  </si>
  <si>
    <t>Skeet &amp; Trap Daily</t>
  </si>
  <si>
    <t>Skeet &amp; Trap Equipment Expense</t>
  </si>
  <si>
    <t>Skeet Matches</t>
  </si>
  <si>
    <t>Trap Matches</t>
  </si>
  <si>
    <t>Bolt Action Military</t>
  </si>
  <si>
    <t>Big 50 Trap Matches</t>
  </si>
  <si>
    <t>Five Stand</t>
  </si>
  <si>
    <t>IDPA Pistol</t>
  </si>
  <si>
    <t>Steel Challenge</t>
  </si>
  <si>
    <t>Defensive Rifle Matches</t>
  </si>
  <si>
    <t>Archery Income</t>
  </si>
  <si>
    <t>Lakes and Ponds Expense</t>
  </si>
  <si>
    <t>Outdoor Air Gun</t>
  </si>
  <si>
    <t>Meetings Dinners</t>
  </si>
  <si>
    <t>Pop</t>
  </si>
  <si>
    <t>Independence Day Fireworks</t>
  </si>
  <si>
    <t>Independence Day Food</t>
  </si>
  <si>
    <t>Fireworks Raffle</t>
  </si>
  <si>
    <t>Christmas Basket Expense</t>
  </si>
  <si>
    <t>Gate Keyfob &amp; Prox Cards</t>
  </si>
  <si>
    <t>Clubhouse Rental</t>
  </si>
  <si>
    <t>Total Activity Income&amp;Expense</t>
  </si>
  <si>
    <t>Operating Expenses</t>
  </si>
  <si>
    <t>Accounting Expense</t>
  </si>
  <si>
    <t>B.O.D. Expense</t>
  </si>
  <si>
    <t>Fire Protection &amp; Safety</t>
  </si>
  <si>
    <t>City of Coweta Fire service 750.00.</t>
  </si>
  <si>
    <t>Bank Service Charges</t>
  </si>
  <si>
    <t>Dues &amp; Subscriptions</t>
  </si>
  <si>
    <t>Insurance</t>
  </si>
  <si>
    <t>Janitorial, Service&amp;Supplies Exp</t>
  </si>
  <si>
    <t>Legal Fees Expense</t>
  </si>
  <si>
    <t>Retainer for legal services</t>
  </si>
  <si>
    <t>Membership Services</t>
  </si>
  <si>
    <t>Postage Expense</t>
  </si>
  <si>
    <t>Office Supplies Expense</t>
  </si>
  <si>
    <t>R/P Range Material Expense</t>
  </si>
  <si>
    <t>Building Maint. Expense</t>
  </si>
  <si>
    <t>Trap Building Rehab</t>
  </si>
  <si>
    <t>Skeet Ops Bldg Rehab</t>
  </si>
  <si>
    <t>Grounds Maint. Expense</t>
  </si>
  <si>
    <t>Machine Maint. Expense</t>
  </si>
  <si>
    <t>Mowing Contract Expense</t>
  </si>
  <si>
    <t>Depreciation Expense</t>
  </si>
  <si>
    <t>Firearms Training &amp; Safety Exp</t>
  </si>
  <si>
    <t>Website domain services</t>
  </si>
  <si>
    <t>Newsletter Expense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</si>
  <si>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</si>
  <si>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State &amp; Federal Tax Expense</t>
  </si>
  <si>
    <t xml:space="preserve">IRS Interest Received </t>
  </si>
  <si>
    <t>Ad Valorem Tax Expense</t>
  </si>
  <si>
    <t>Property tax</t>
  </si>
  <si>
    <t>Wagoner Co. BPP Tax</t>
  </si>
  <si>
    <t>Business personal property tax</t>
  </si>
  <si>
    <t>Propane Expense</t>
  </si>
  <si>
    <t>Electric Expense</t>
  </si>
  <si>
    <t>Water Expense</t>
  </si>
  <si>
    <t>Refuse Expense</t>
  </si>
  <si>
    <t>Total Operating Expense</t>
  </si>
  <si>
    <t>Total Club Income</t>
  </si>
  <si>
    <t>Total Club Expense</t>
  </si>
  <si>
    <t>Net Income</t>
  </si>
  <si>
    <t xml:space="preserve">Reserved for Land Fund: </t>
  </si>
  <si>
    <t>*Land fund, CD int rolled</t>
  </si>
  <si>
    <t xml:space="preserve">   Transfer&amp; Service Fee</t>
  </si>
  <si>
    <t xml:space="preserve">   CD Interest Rolled Over</t>
  </si>
  <si>
    <t>Budget  Available Net Income</t>
  </si>
  <si>
    <t>2 @ $1850.00</t>
  </si>
  <si>
    <t>USPSA</t>
  </si>
  <si>
    <t>Investment Income Land Fund</t>
  </si>
  <si>
    <t>Includes all accounts except interest earned by land fund accts</t>
  </si>
  <si>
    <t>Drop Box Donations</t>
  </si>
  <si>
    <t>Memorial Expense</t>
  </si>
  <si>
    <t>NA</t>
  </si>
  <si>
    <t xml:space="preserve">  </t>
  </si>
  <si>
    <t xml:space="preserve"> </t>
  </si>
  <si>
    <t>16 Mowings @ $1400.00 - contract is for 12</t>
  </si>
  <si>
    <t>Gate Maintenance Expense</t>
  </si>
  <si>
    <t>Christmas Basket Reserve</t>
  </si>
  <si>
    <t>Fourth of July  Reserve</t>
  </si>
  <si>
    <t>12 x $220 - $2640/yr</t>
  </si>
  <si>
    <t>Windstream web hosting, Domain licenses</t>
  </si>
  <si>
    <t>Club expense due to donation shortage</t>
  </si>
  <si>
    <t>*Interest income on land fund accounts</t>
  </si>
  <si>
    <t>*Land fund</t>
  </si>
  <si>
    <t>Expenses that donations didn't cover &amp; additional earmarked donations</t>
  </si>
  <si>
    <t>Gifts and Donations</t>
  </si>
  <si>
    <t>event cancelled</t>
  </si>
  <si>
    <t>Gate repair and Maintenance</t>
  </si>
  <si>
    <t>Social Rifle Match</t>
  </si>
  <si>
    <t>823 @ $185  -  2 deceased</t>
  </si>
  <si>
    <t xml:space="preserve">ISF charge </t>
  </si>
  <si>
    <t>$636 x 12 - reflects 2025 rate increase</t>
  </si>
  <si>
    <t>roster maintenance $105.00 x 12</t>
  </si>
  <si>
    <t>Exp = targets @.13 each + 10%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</si>
</sst>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 d\,\ yyyy;@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3" fontId="1" fillId="0" borderId="0" xfId="0" applyNumberFormat="1" applyFont="1"/>
    <xf numFmtId="39" fontId="1" fillId="0" borderId="0" xfId="0" applyNumberFormat="1" applyFont="1"/>
    <xf numFmtId="0" fontId="2" fillId="0" borderId="1" xfId="0" applyFont="1" applyBorder="1" applyAlignment="1">
      <alignment horizontal="center"/>
    </xf>
    <xf numFmtId="43" fontId="1" fillId="0" borderId="1" xfId="0" applyNumberFormat="1" applyFont="1" applyBorder="1"/>
    <xf numFmtId="43" fontId="4" fillId="0" borderId="1" xfId="0" applyNumberFormat="1" applyFont="1" applyBorder="1"/>
    <xf numFmtId="164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9" fontId="1" fillId="0" borderId="25" xfId="0" applyNumberFormat="1" applyFont="1" applyBorder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39" fontId="1" fillId="0" borderId="26" xfId="0" applyNumberFormat="1" applyFont="1" applyBorder="1"/>
    <xf numFmtId="43" fontId="1" fillId="0" borderId="26" xfId="0" applyNumberFormat="1" applyFont="1" applyBorder="1"/>
    <xf numFmtId="39" fontId="1" fillId="0" borderId="26" xfId="0" applyNumberFormat="1" applyFont="1" applyBorder="1" applyAlignment="1">
      <alignment horizontal="center" vertical="center"/>
    </xf>
    <xf numFmtId="39" fontId="1" fillId="0" borderId="26" xfId="0" applyNumberFormat="1" applyFont="1" applyBorder="1" applyAlignment="1">
      <alignment horizontal="center"/>
    </xf>
    <xf numFmtId="4" fontId="1" fillId="0" borderId="26" xfId="0" applyNumberFormat="1" applyFont="1" applyBorder="1"/>
    <xf numFmtId="43" fontId="4" fillId="0" borderId="26" xfId="0" applyNumberFormat="1" applyFont="1" applyBorder="1"/>
    <xf numFmtId="4" fontId="1" fillId="0" borderId="26" xfId="0" applyNumberFormat="1" applyFont="1" applyBorder="1" applyAlignment="1">
      <alignment horizontal="center"/>
    </xf>
    <xf numFmtId="43" fontId="1" fillId="0" borderId="26" xfId="0" applyNumberFormat="1" applyFont="1" applyBorder="1" applyAlignment="1">
      <alignment horizontal="center"/>
    </xf>
    <xf numFmtId="39" fontId="1" fillId="0" borderId="30" xfId="0" applyNumberFormat="1" applyFont="1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28" xfId="0" applyFont="1" applyBorder="1"/>
    <xf numFmtId="0" fontId="3" fillId="0" borderId="28" xfId="0" applyFont="1" applyBorder="1"/>
    <xf numFmtId="0" fontId="1" fillId="0" borderId="29" xfId="0" applyFont="1" applyBorder="1"/>
    <xf numFmtId="165" fontId="1" fillId="0" borderId="34" xfId="0" applyNumberFormat="1" applyFont="1" applyBorder="1"/>
    <xf numFmtId="165" fontId="1" fillId="0" borderId="35" xfId="0" applyNumberFormat="1" applyFont="1" applyBorder="1"/>
    <xf numFmtId="165" fontId="1" fillId="0" borderId="28" xfId="0" applyNumberFormat="1" applyFont="1" applyBorder="1"/>
    <xf numFmtId="165" fontId="1" fillId="0" borderId="29" xfId="0" applyNumberFormat="1" applyFont="1" applyBorder="1"/>
    <xf numFmtId="43" fontId="1" fillId="0" borderId="18" xfId="0" applyNumberFormat="1" applyFont="1" applyBorder="1"/>
    <xf numFmtId="43" fontId="1" fillId="0" borderId="19" xfId="0" applyNumberFormat="1" applyFont="1" applyBorder="1"/>
    <xf numFmtId="0" fontId="1" fillId="0" borderId="31" xfId="0" applyFont="1" applyBorder="1"/>
    <xf numFmtId="43" fontId="1" fillId="0" borderId="28" xfId="0" applyNumberFormat="1" applyFont="1" applyBorder="1"/>
    <xf numFmtId="43" fontId="1" fillId="0" borderId="29" xfId="0" applyNumberFormat="1" applyFont="1" applyBorder="1"/>
    <xf numFmtId="0" fontId="1" fillId="0" borderId="36" xfId="0" applyFont="1" applyBorder="1"/>
    <xf numFmtId="165" fontId="1" fillId="0" borderId="37" xfId="0" applyNumberFormat="1" applyFont="1" applyBorder="1"/>
    <xf numFmtId="165" fontId="1" fillId="0" borderId="36" xfId="0" applyNumberFormat="1" applyFont="1" applyBorder="1"/>
    <xf numFmtId="43" fontId="1" fillId="0" borderId="32" xfId="0" applyNumberFormat="1" applyFont="1" applyBorder="1"/>
    <xf numFmtId="43" fontId="1" fillId="0" borderId="36" xfId="0" applyNumberFormat="1" applyFont="1" applyBorder="1"/>
    <xf numFmtId="165" fontId="2" fillId="0" borderId="23" xfId="0" applyNumberFormat="1" applyFont="1" applyBorder="1" applyAlignment="1">
      <alignment horizontal="center"/>
    </xf>
    <xf numFmtId="39" fontId="1" fillId="0" borderId="23" xfId="0" applyNumberFormat="1" applyFont="1" applyBorder="1"/>
    <xf numFmtId="0" fontId="0" fillId="0" borderId="22" xfId="0" applyBorder="1"/>
    <xf numFmtId="39" fontId="1" fillId="0" borderId="24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36" xfId="0" applyBorder="1" applyAlignment="1">
      <alignment horizontal="center"/>
    </xf>
    <xf numFmtId="39" fontId="1" fillId="0" borderId="18" xfId="0" applyNumberFormat="1" applyFont="1" applyBorder="1"/>
    <xf numFmtId="39" fontId="1" fillId="0" borderId="28" xfId="0" applyNumberFormat="1" applyFont="1" applyBorder="1"/>
    <xf numFmtId="39" fontId="4" fillId="0" borderId="18" xfId="0" applyNumberFormat="1" applyFont="1" applyBorder="1"/>
    <xf numFmtId="0" fontId="1" fillId="0" borderId="19" xfId="0" applyFont="1" applyBorder="1"/>
    <xf numFmtId="39" fontId="1" fillId="0" borderId="18" xfId="0" applyNumberFormat="1" applyFont="1" applyBorder="1" applyAlignment="1">
      <alignment horizontal="center"/>
    </xf>
    <xf numFmtId="39" fontId="2" fillId="0" borderId="18" xfId="0" applyNumberFormat="1" applyFont="1" applyBorder="1"/>
    <xf numFmtId="0" fontId="1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9" fontId="1" fillId="0" borderId="28" xfId="0" applyNumberFormat="1" applyFont="1" applyBorder="1" applyAlignment="1">
      <alignment horizontal="left" vertical="center" wrapText="1"/>
    </xf>
    <xf numFmtId="43" fontId="1" fillId="0" borderId="28" xfId="0" applyNumberFormat="1" applyFont="1" applyBorder="1" applyAlignment="1">
      <alignment horizontal="left"/>
    </xf>
    <xf numFmtId="43" fontId="4" fillId="0" borderId="28" xfId="0" applyNumberFormat="1" applyFont="1" applyBorder="1" applyAlignment="1">
      <alignment horizontal="left"/>
    </xf>
    <xf numFmtId="43" fontId="1" fillId="0" borderId="28" xfId="0" applyNumberFormat="1" applyFont="1" applyBorder="1" applyAlignment="1">
      <alignment horizontal="left" wrapText="1"/>
    </xf>
    <xf numFmtId="0" fontId="0" fillId="0" borderId="3" xfId="0" applyBorder="1" applyAlignment="1">
      <alignment horizontal="center"/>
    </xf>
    <xf numFmtId="39" fontId="1" fillId="0" borderId="38" xfId="0" applyNumberFormat="1" applyFont="1" applyBorder="1"/>
    <xf numFmtId="39" fontId="1" fillId="0" borderId="39" xfId="0" applyNumberFormat="1" applyFont="1" applyBorder="1"/>
    <xf numFmtId="43" fontId="1" fillId="0" borderId="25" xfId="0" applyNumberFormat="1" applyFont="1" applyBorder="1"/>
    <xf numFmtId="0" fontId="1" fillId="0" borderId="36" xfId="0" applyFont="1" applyBorder="1" applyAlignment="1">
      <alignment horizontal="left" vertical="center" wrapText="1"/>
    </xf>
    <xf numFmtId="39" fontId="1" fillId="0" borderId="40" xfId="0" applyNumberFormat="1" applyFont="1" applyBorder="1"/>
    <xf numFmtId="39" fontId="1" fillId="0" borderId="41" xfId="0" applyNumberFormat="1" applyFont="1" applyBorder="1"/>
    <xf numFmtId="39" fontId="1" fillId="0" borderId="32" xfId="0" applyNumberFormat="1" applyFont="1" applyBorder="1"/>
    <xf numFmtId="39" fontId="1" fillId="0" borderId="36" xfId="0" applyNumberFormat="1" applyFont="1" applyBorder="1"/>
    <xf numFmtId="9" fontId="3" fillId="0" borderId="36" xfId="0" applyNumberFormat="1" applyFont="1" applyBorder="1" applyAlignment="1">
      <alignment horizontal="left" vertical="center" wrapText="1"/>
    </xf>
    <xf numFmtId="43" fontId="1" fillId="0" borderId="5" xfId="0" applyNumberFormat="1" applyFont="1" applyBorder="1"/>
    <xf numFmtId="43" fontId="1" fillId="0" borderId="17" xfId="0" applyNumberFormat="1" applyFont="1" applyBorder="1"/>
    <xf numFmtId="43" fontId="1" fillId="0" borderId="27" xfId="0" applyNumberFormat="1" applyFont="1" applyBorder="1"/>
    <xf numFmtId="165" fontId="1" fillId="0" borderId="0" xfId="0" applyNumberFormat="1" applyFont="1"/>
    <xf numFmtId="0" fontId="0" fillId="0" borderId="39" xfId="0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39" xfId="0" applyFont="1" applyBorder="1"/>
    <xf numFmtId="165" fontId="1" fillId="0" borderId="43" xfId="0" applyNumberFormat="1" applyFont="1" applyBorder="1"/>
    <xf numFmtId="165" fontId="1" fillId="0" borderId="39" xfId="0" applyNumberFormat="1" applyFont="1" applyBorder="1"/>
    <xf numFmtId="165" fontId="2" fillId="0" borderId="0" xfId="0" applyNumberFormat="1" applyFont="1"/>
    <xf numFmtId="0" fontId="1" fillId="0" borderId="14" xfId="0" applyFont="1" applyBorder="1"/>
    <xf numFmtId="0" fontId="0" fillId="0" borderId="4" xfId="0" applyBorder="1"/>
    <xf numFmtId="0" fontId="1" fillId="0" borderId="11" xfId="0" applyFont="1" applyBorder="1"/>
    <xf numFmtId="165" fontId="1" fillId="0" borderId="11" xfId="0" applyNumberFormat="1" applyFont="1" applyBorder="1"/>
    <xf numFmtId="39" fontId="1" fillId="0" borderId="11" xfId="0" applyNumberFormat="1" applyFont="1" applyBorder="1"/>
    <xf numFmtId="0" fontId="1" fillId="0" borderId="13" xfId="0" applyFont="1" applyBorder="1"/>
    <xf numFmtId="0" fontId="2" fillId="0" borderId="3" xfId="0" applyFont="1" applyBorder="1"/>
    <xf numFmtId="165" fontId="2" fillId="0" borderId="4" xfId="0" applyNumberFormat="1" applyFont="1" applyBorder="1"/>
    <xf numFmtId="39" fontId="2" fillId="0" borderId="4" xfId="0" applyNumberFormat="1" applyFont="1" applyBorder="1"/>
    <xf numFmtId="39" fontId="1" fillId="0" borderId="4" xfId="0" applyNumberFormat="1" applyFont="1" applyBorder="1"/>
    <xf numFmtId="0" fontId="1" fillId="0" borderId="7" xfId="0" applyFont="1" applyBorder="1"/>
    <xf numFmtId="0" fontId="2" fillId="0" borderId="7" xfId="0" applyFont="1" applyBorder="1"/>
    <xf numFmtId="0" fontId="2" fillId="0" borderId="10" xfId="0" applyFont="1" applyBorder="1"/>
    <xf numFmtId="165" fontId="2" fillId="0" borderId="11" xfId="0" applyNumberFormat="1" applyFont="1" applyBorder="1"/>
    <xf numFmtId="165" fontId="2" fillId="0" borderId="14" xfId="0" applyNumberFormat="1" applyFont="1" applyBorder="1"/>
    <xf numFmtId="165" fontId="1" fillId="0" borderId="15" xfId="0" applyNumberFormat="1" applyFont="1" applyBorder="1"/>
    <xf numFmtId="39" fontId="1" fillId="0" borderId="15" xfId="0" applyNumberFormat="1" applyFont="1" applyBorder="1"/>
    <xf numFmtId="165" fontId="2" fillId="0" borderId="16" xfId="0" applyNumberFormat="1" applyFont="1" applyBorder="1"/>
    <xf numFmtId="39" fontId="1" fillId="0" borderId="14" xfId="0" applyNumberFormat="1" applyFont="1" applyBorder="1"/>
    <xf numFmtId="39" fontId="1" fillId="0" borderId="16" xfId="0" applyNumberFormat="1" applyFont="1" applyBorder="1"/>
    <xf numFmtId="0" fontId="1" fillId="0" borderId="15" xfId="0" applyFont="1" applyBorder="1"/>
    <xf numFmtId="0" fontId="1" fillId="0" borderId="16" xfId="0" applyFont="1" applyBorder="1"/>
    <xf numFmtId="39" fontId="1" fillId="0" borderId="11" xfId="0" applyNumberFormat="1" applyFont="1" applyBorder="1" applyAlignment="1">
      <alignment horizontal="right"/>
    </xf>
    <xf numFmtId="39" fontId="2" fillId="0" borderId="11" xfId="0" applyNumberFormat="1" applyFont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/>
    <xf numFmtId="165" fontId="1" fillId="2" borderId="23" xfId="0" applyNumberFormat="1" applyFont="1" applyFill="1" applyBorder="1"/>
    <xf numFmtId="39" fontId="1" fillId="2" borderId="23" xfId="0" applyNumberFormat="1" applyFont="1" applyFill="1" applyBorder="1"/>
    <xf numFmtId="0" fontId="1" fillId="2" borderId="24" xfId="0" applyFont="1" applyFill="1" applyBorder="1"/>
    <xf numFmtId="0" fontId="2" fillId="2" borderId="3" xfId="0" applyFont="1" applyFill="1" applyBorder="1"/>
    <xf numFmtId="165" fontId="2" fillId="2" borderId="4" xfId="0" applyNumberFormat="1" applyFont="1" applyFill="1" applyBorder="1"/>
    <xf numFmtId="39" fontId="1" fillId="2" borderId="4" xfId="0" applyNumberFormat="1" applyFont="1" applyFill="1" applyBorder="1"/>
    <xf numFmtId="39" fontId="1" fillId="2" borderId="4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2" fillId="0" borderId="14" xfId="0" applyFont="1" applyBorder="1"/>
    <xf numFmtId="0" fontId="2" fillId="0" borderId="16" xfId="0" applyFont="1" applyBorder="1" applyAlignment="1">
      <alignment vertical="center"/>
    </xf>
    <xf numFmtId="0" fontId="0" fillId="2" borderId="3" xfId="0" applyFill="1" applyBorder="1"/>
    <xf numFmtId="165" fontId="1" fillId="2" borderId="4" xfId="0" applyNumberFormat="1" applyFont="1" applyFill="1" applyBorder="1"/>
    <xf numFmtId="165" fontId="0" fillId="2" borderId="4" xfId="0" applyNumberFormat="1" applyFill="1" applyBorder="1"/>
    <xf numFmtId="39" fontId="2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39" fontId="2" fillId="0" borderId="14" xfId="0" applyNumberFormat="1" applyFont="1" applyBorder="1"/>
    <xf numFmtId="39" fontId="2" fillId="0" borderId="44" xfId="0" applyNumberFormat="1" applyFont="1" applyBorder="1"/>
    <xf numFmtId="39" fontId="2" fillId="0" borderId="45" xfId="0" applyNumberFormat="1" applyFont="1" applyBorder="1"/>
    <xf numFmtId="0" fontId="5" fillId="2" borderId="22" xfId="0" applyFont="1" applyFill="1" applyBorder="1" applyAlignment="1">
      <alignment horizontal="center"/>
    </xf>
    <xf numFmtId="0" fontId="0" fillId="2" borderId="23" xfId="0" applyFill="1" applyBorder="1"/>
    <xf numFmtId="39" fontId="2" fillId="2" borderId="23" xfId="0" applyNumberFormat="1" applyFont="1" applyFill="1" applyBorder="1"/>
    <xf numFmtId="39" fontId="1" fillId="0" borderId="21" xfId="0" applyNumberFormat="1" applyFont="1" applyBorder="1"/>
    <xf numFmtId="39" fontId="2" fillId="2" borderId="20" xfId="0" applyNumberFormat="1" applyFont="1" applyFill="1" applyBorder="1"/>
    <xf numFmtId="39" fontId="1" fillId="2" borderId="21" xfId="0" applyNumberFormat="1" applyFont="1" applyFill="1" applyBorder="1"/>
    <xf numFmtId="0" fontId="1" fillId="2" borderId="16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39" fontId="1" fillId="0" borderId="20" xfId="0" applyNumberFormat="1" applyFont="1" applyBorder="1"/>
    <xf numFmtId="0" fontId="1" fillId="2" borderId="24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0" fillId="2" borderId="11" xfId="0" applyFill="1" applyBorder="1"/>
    <xf numFmtId="39" fontId="2" fillId="2" borderId="11" xfId="0" applyNumberFormat="1" applyFont="1" applyFill="1" applyBorder="1"/>
    <xf numFmtId="39" fontId="2" fillId="2" borderId="13" xfId="0" applyNumberFormat="1" applyFont="1" applyFill="1" applyBorder="1"/>
    <xf numFmtId="0" fontId="0" fillId="0" borderId="2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7" xfId="0" applyFont="1" applyBorder="1"/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39" fontId="2" fillId="0" borderId="44" xfId="0" applyNumberFormat="1" applyFont="1" applyBorder="1" applyAlignment="1">
      <alignment horizontal="center"/>
    </xf>
    <xf numFmtId="39" fontId="2" fillId="0" borderId="45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center" wrapText="1"/>
    </xf>
    <xf numFmtId="39" fontId="2" fillId="0" borderId="16" xfId="0" applyNumberFormat="1" applyFont="1" applyBorder="1"/>
    <xf numFmtId="39" fontId="2" fillId="0" borderId="11" xfId="0" applyNumberFormat="1" applyFont="1" applyBorder="1"/>
    <xf numFmtId="0" fontId="1" fillId="0" borderId="42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39" fontId="2" fillId="0" borderId="10" xfId="0" applyNumberFormat="1" applyFont="1" applyBorder="1"/>
    <xf numFmtId="43" fontId="1" fillId="0" borderId="33" xfId="0" applyNumberFormat="1" applyFont="1" applyBorder="1"/>
    <xf numFmtId="165" fontId="1" fillId="0" borderId="27" xfId="0" applyNumberFormat="1" applyFont="1" applyBorder="1"/>
    <xf numFmtId="165" fontId="0" fillId="0" borderId="28" xfId="0" applyNumberFormat="1" applyBorder="1"/>
    <xf numFmtId="43" fontId="1" fillId="0" borderId="47" xfId="0" applyNumberFormat="1" applyFont="1" applyBorder="1"/>
    <xf numFmtId="0" fontId="1" fillId="0" borderId="48" xfId="0" applyFont="1" applyBorder="1" applyAlignment="1">
      <alignment horizontal="left" vertical="center" wrapText="1"/>
    </xf>
    <xf numFmtId="165" fontId="1" fillId="3" borderId="34" xfId="0" applyNumberFormat="1" applyFont="1" applyFill="1" applyBorder="1"/>
    <xf numFmtId="43" fontId="1" fillId="3" borderId="18" xfId="0" applyNumberFormat="1" applyFont="1" applyFill="1" applyBorder="1"/>
    <xf numFmtId="165" fontId="1" fillId="3" borderId="28" xfId="0" applyNumberFormat="1" applyFont="1" applyFill="1" applyBorder="1"/>
    <xf numFmtId="43" fontId="1" fillId="3" borderId="28" xfId="0" applyNumberFormat="1" applyFont="1" applyFill="1" applyBorder="1"/>
    <xf numFmtId="164" fontId="2" fillId="0" borderId="7" xfId="0" applyNumberFormat="1" applyFont="1" applyBorder="1" applyAlignment="1">
      <alignment horizontal="left" wrapText="1"/>
    </xf>
    <xf numFmtId="164" fontId="0" fillId="0" borderId="8" xfId="0" applyNumberForma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0" fillId="0" borderId="13" xfId="0" applyBorder="1"/>
    <xf numFmtId="0" fontId="5" fillId="0" borderId="3" xfId="0" applyFont="1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5" fillId="0" borderId="10" xfId="0" applyFont="1" applyBorder="1" applyAlignment="1">
      <alignment horizontal="center"/>
    </xf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C6B64-56E5-450B-A366-5BAA135C6506}">
  <dimension ref="A1:J100"/>
  <sheetViews>
    <sheetView tabSelected="1" topLeftCell="B1" zoomScaleNormal="100" workbookViewId="0">
      <pane ySplit="3" topLeftCell="A30" activePane="bottomLeft" state="frozen"/>
      <selection activeCell="B1" sqref="B1"/>
      <selection pane="bottomLeft" activeCell="F46" sqref="F46"/>
    </sheetView>
  </sheetViews>
  <sheetFormatPr defaultRowHeight="14.4" x14ac:dyDescent="0.3"/>
  <cols>
    <col min="3" max="3" width="38.21875" customWidth="1"/>
    <col min="4" max="7" width="12" customWidth="1"/>
    <col min="8" max="9" width="0" hidden="1" customWidth="1"/>
    <col min="10" max="10" width="67.77734375" customWidth="1"/>
  </cols>
  <sheetData>
    <row r="1" spans="1:10" x14ac:dyDescent="0.3">
      <c r="A1" s="13"/>
      <c r="B1" s="100"/>
      <c r="C1" s="8"/>
      <c r="D1" s="15" t="s">
        <v>0</v>
      </c>
      <c r="E1" s="17" t="s">
        <v>1</v>
      </c>
      <c r="F1" s="9" t="s">
        <v>2</v>
      </c>
      <c r="G1" s="9" t="s">
        <v>2</v>
      </c>
      <c r="H1" s="10" t="s">
        <v>1</v>
      </c>
      <c r="I1" s="18" t="s">
        <v>2</v>
      </c>
      <c r="J1" s="17"/>
    </row>
    <row r="2" spans="1:10" x14ac:dyDescent="0.3">
      <c r="A2" s="14"/>
      <c r="B2" s="184">
        <v>46308</v>
      </c>
      <c r="C2" s="185"/>
      <c r="D2" s="16" t="s">
        <v>3</v>
      </c>
      <c r="E2" s="14" t="s">
        <v>4</v>
      </c>
      <c r="F2" s="2" t="s">
        <v>3</v>
      </c>
      <c r="G2" s="2" t="s">
        <v>4</v>
      </c>
      <c r="H2" s="5" t="s">
        <v>4</v>
      </c>
      <c r="I2" s="19" t="s">
        <v>4</v>
      </c>
      <c r="J2" s="14"/>
    </row>
    <row r="3" spans="1:10" ht="15" thickBot="1" x14ac:dyDescent="0.35">
      <c r="A3" s="20" t="s">
        <v>5</v>
      </c>
      <c r="B3" s="189"/>
      <c r="C3" s="190"/>
      <c r="D3" s="20">
        <v>2026</v>
      </c>
      <c r="E3" s="20">
        <v>2025</v>
      </c>
      <c r="F3" s="12">
        <v>2026</v>
      </c>
      <c r="G3" s="12">
        <v>2025</v>
      </c>
      <c r="H3" s="21">
        <v>2023</v>
      </c>
      <c r="I3" s="22">
        <v>2023</v>
      </c>
      <c r="J3" s="20" t="s">
        <v>6</v>
      </c>
    </row>
    <row r="4" spans="1:10" ht="15" thickBot="1" x14ac:dyDescent="0.35">
      <c r="A4" s="151"/>
      <c r="B4" s="163"/>
      <c r="C4" s="163"/>
      <c r="D4" s="164" t="s">
        <v>7</v>
      </c>
      <c r="E4" s="163"/>
      <c r="F4" s="163"/>
      <c r="G4" s="165"/>
      <c r="H4" s="166"/>
      <c r="I4" s="167"/>
      <c r="J4" s="168"/>
    </row>
    <row r="5" spans="1:10" ht="14.1" customHeight="1" x14ac:dyDescent="0.3">
      <c r="A5" s="158">
        <v>410</v>
      </c>
      <c r="B5" s="173"/>
      <c r="C5" s="162" t="s">
        <v>8</v>
      </c>
      <c r="D5" s="90">
        <v>152000</v>
      </c>
      <c r="E5" s="90">
        <v>152000</v>
      </c>
      <c r="F5" s="176"/>
      <c r="G5" s="91"/>
      <c r="H5" s="175">
        <v>123480</v>
      </c>
      <c r="I5" s="89"/>
      <c r="J5" s="171" t="s">
        <v>121</v>
      </c>
    </row>
    <row r="6" spans="1:10" ht="14.1" customHeight="1" x14ac:dyDescent="0.3">
      <c r="A6" s="64">
        <v>412</v>
      </c>
      <c r="B6" s="63"/>
      <c r="C6" s="52" t="s">
        <v>117</v>
      </c>
      <c r="D6" s="53"/>
      <c r="E6" s="55">
        <v>260</v>
      </c>
      <c r="F6" s="54"/>
      <c r="G6" s="56"/>
      <c r="H6" s="82"/>
      <c r="I6" s="178"/>
      <c r="J6" s="179"/>
    </row>
    <row r="7" spans="1:10" ht="14.1" customHeight="1" x14ac:dyDescent="0.3">
      <c r="A7" s="36">
        <v>413</v>
      </c>
      <c r="B7" s="38"/>
      <c r="C7" s="40" t="s">
        <v>9</v>
      </c>
      <c r="D7" s="43">
        <v>2000</v>
      </c>
      <c r="E7" s="47">
        <v>2800</v>
      </c>
      <c r="F7" s="45"/>
      <c r="G7" s="50"/>
      <c r="H7" s="28">
        <v>1500</v>
      </c>
      <c r="I7" s="6"/>
      <c r="J7" s="11" t="s">
        <v>10</v>
      </c>
    </row>
    <row r="8" spans="1:10" ht="14.1" customHeight="1" x14ac:dyDescent="0.3">
      <c r="A8" s="36">
        <v>420</v>
      </c>
      <c r="B8" s="38"/>
      <c r="C8" s="40" t="s">
        <v>11</v>
      </c>
      <c r="D8" s="43">
        <v>3700</v>
      </c>
      <c r="E8" s="47">
        <v>17600</v>
      </c>
      <c r="F8" s="45"/>
      <c r="G8" s="50"/>
      <c r="H8" s="28">
        <v>14800</v>
      </c>
      <c r="I8" s="6"/>
      <c r="J8" s="11" t="s">
        <v>98</v>
      </c>
    </row>
    <row r="9" spans="1:10" ht="14.1" customHeight="1" x14ac:dyDescent="0.3">
      <c r="A9" s="36">
        <v>421</v>
      </c>
      <c r="B9" s="38"/>
      <c r="C9" s="40" t="s">
        <v>12</v>
      </c>
      <c r="D9" s="43">
        <v>16000</v>
      </c>
      <c r="E9" s="47">
        <v>19910</v>
      </c>
      <c r="F9" s="177"/>
      <c r="G9" s="50"/>
      <c r="H9" s="32">
        <v>8448.15</v>
      </c>
      <c r="I9" s="7"/>
      <c r="J9" s="11" t="s">
        <v>101</v>
      </c>
    </row>
    <row r="10" spans="1:10" ht="14.1" customHeight="1" x14ac:dyDescent="0.3">
      <c r="A10" s="36">
        <v>421.1</v>
      </c>
      <c r="B10" s="38"/>
      <c r="C10" s="40" t="s">
        <v>100</v>
      </c>
      <c r="D10" s="43">
        <v>9000</v>
      </c>
      <c r="E10" s="47">
        <v>11890</v>
      </c>
      <c r="F10" s="177"/>
      <c r="G10" s="50"/>
      <c r="H10" s="32">
        <v>10437.51</v>
      </c>
      <c r="I10" s="7"/>
      <c r="J10" s="11" t="s">
        <v>114</v>
      </c>
    </row>
    <row r="11" spans="1:10" ht="14.1" customHeight="1" x14ac:dyDescent="0.3">
      <c r="A11" s="36">
        <v>424</v>
      </c>
      <c r="B11" s="38"/>
      <c r="C11" s="40" t="s">
        <v>13</v>
      </c>
      <c r="D11" s="43">
        <v>5000</v>
      </c>
      <c r="E11" s="47">
        <v>5175</v>
      </c>
      <c r="F11" s="177"/>
      <c r="G11" s="50"/>
      <c r="H11" s="28">
        <v>4050</v>
      </c>
      <c r="I11" s="6"/>
      <c r="J11" s="11" t="s">
        <v>14</v>
      </c>
    </row>
    <row r="12" spans="1:10" ht="14.1" customHeight="1" x14ac:dyDescent="0.3">
      <c r="A12" s="188">
        <v>412</v>
      </c>
      <c r="B12" s="38"/>
      <c r="C12" s="40" t="s">
        <v>109</v>
      </c>
      <c r="D12" s="43"/>
      <c r="E12" s="47"/>
      <c r="F12" s="45"/>
      <c r="G12" s="50"/>
      <c r="H12" s="28">
        <v>3696.08</v>
      </c>
      <c r="I12" s="6"/>
      <c r="J12" s="186" t="s">
        <v>116</v>
      </c>
    </row>
    <row r="13" spans="1:10" ht="14.1" customHeight="1" x14ac:dyDescent="0.3">
      <c r="A13" s="188"/>
      <c r="B13" s="38"/>
      <c r="C13" s="40" t="s">
        <v>110</v>
      </c>
      <c r="D13" s="43"/>
      <c r="E13" s="47"/>
      <c r="F13" s="45"/>
      <c r="G13" s="50"/>
      <c r="H13" s="28">
        <v>3750</v>
      </c>
      <c r="I13" s="6"/>
      <c r="J13" s="187"/>
    </row>
    <row r="14" spans="1:10" ht="14.1" customHeight="1" x14ac:dyDescent="0.3">
      <c r="A14" s="36">
        <v>423</v>
      </c>
      <c r="B14" s="38"/>
      <c r="C14" s="40" t="s">
        <v>15</v>
      </c>
      <c r="D14" s="43">
        <v>1200</v>
      </c>
      <c r="E14" s="47">
        <v>1846</v>
      </c>
      <c r="F14" s="45"/>
      <c r="G14" s="50"/>
      <c r="H14" s="28">
        <v>1030</v>
      </c>
      <c r="I14" s="6"/>
      <c r="J14" s="172"/>
    </row>
    <row r="15" spans="1:10" ht="14.1" customHeight="1" x14ac:dyDescent="0.3">
      <c r="A15" s="36">
        <v>425</v>
      </c>
      <c r="B15" s="38"/>
      <c r="C15" s="40" t="s">
        <v>16</v>
      </c>
      <c r="D15" s="43"/>
      <c r="E15" s="47"/>
      <c r="F15" s="45"/>
      <c r="G15" s="50"/>
      <c r="H15" s="28"/>
      <c r="I15" s="6"/>
      <c r="J15" s="11"/>
    </row>
    <row r="16" spans="1:10" ht="14.1" customHeight="1" x14ac:dyDescent="0.3">
      <c r="A16" s="36">
        <v>426</v>
      </c>
      <c r="B16" s="38"/>
      <c r="C16" s="40" t="s">
        <v>17</v>
      </c>
      <c r="D16" s="43">
        <v>930</v>
      </c>
      <c r="E16" s="47">
        <v>930</v>
      </c>
      <c r="F16" s="45"/>
      <c r="G16" s="50"/>
      <c r="H16" s="28">
        <v>930</v>
      </c>
      <c r="I16" s="6"/>
      <c r="J16" s="11"/>
    </row>
    <row r="17" spans="1:10" ht="14.1" customHeight="1" thickBot="1" x14ac:dyDescent="0.35">
      <c r="A17" s="37">
        <v>427</v>
      </c>
      <c r="B17" s="38"/>
      <c r="C17" s="42" t="s">
        <v>18</v>
      </c>
      <c r="D17" s="43">
        <v>400</v>
      </c>
      <c r="E17" s="47">
        <v>400</v>
      </c>
      <c r="F17" s="45"/>
      <c r="G17" s="50"/>
      <c r="H17" s="28">
        <v>325</v>
      </c>
      <c r="I17" s="6"/>
      <c r="J17" s="11"/>
    </row>
    <row r="18" spans="1:10" ht="14.1" customHeight="1" thickBot="1" x14ac:dyDescent="0.35">
      <c r="A18" s="194" t="s">
        <v>19</v>
      </c>
      <c r="B18" s="195"/>
      <c r="C18" s="195"/>
      <c r="D18" s="174">
        <f>SUM(D5:D17)</f>
        <v>190230</v>
      </c>
      <c r="E18" s="174">
        <f>SUM(E5:E17)</f>
        <v>212811</v>
      </c>
      <c r="F18" s="169"/>
      <c r="G18" s="169">
        <f>SUM(G5:G17)</f>
        <v>0</v>
      </c>
      <c r="H18" s="170">
        <f>SUM(H5:H17)</f>
        <v>172446.74</v>
      </c>
      <c r="I18" s="103"/>
      <c r="J18" s="23"/>
    </row>
    <row r="19" spans="1:10" ht="14.1" customHeight="1" thickBot="1" x14ac:dyDescent="0.35">
      <c r="A19" s="154"/>
      <c r="B19" s="155"/>
      <c r="C19" s="155"/>
      <c r="D19" s="156"/>
      <c r="E19" s="156"/>
      <c r="F19" s="156"/>
      <c r="G19" s="157"/>
      <c r="H19" s="148"/>
      <c r="I19" s="149"/>
      <c r="J19" s="150"/>
    </row>
    <row r="20" spans="1:10" ht="14.1" customHeight="1" thickBot="1" x14ac:dyDescent="0.35">
      <c r="A20" s="61" t="s">
        <v>20</v>
      </c>
      <c r="B20" s="62" t="s">
        <v>21</v>
      </c>
      <c r="C20" s="59"/>
      <c r="D20" s="57" t="s">
        <v>22</v>
      </c>
      <c r="E20" s="58"/>
      <c r="F20" s="57"/>
      <c r="G20" s="60"/>
      <c r="H20" s="84"/>
      <c r="I20" s="85"/>
      <c r="J20" s="61" t="s">
        <v>6</v>
      </c>
    </row>
    <row r="21" spans="1:10" ht="14.1" customHeight="1" x14ac:dyDescent="0.3">
      <c r="A21" s="64">
        <v>701</v>
      </c>
      <c r="B21" s="63">
        <v>801</v>
      </c>
      <c r="C21" s="52" t="s">
        <v>23</v>
      </c>
      <c r="D21" s="53">
        <v>300</v>
      </c>
      <c r="E21" s="55">
        <v>335</v>
      </c>
      <c r="F21" s="54"/>
      <c r="G21" s="56"/>
      <c r="H21" s="82">
        <v>140</v>
      </c>
      <c r="I21" s="55"/>
      <c r="J21" s="83"/>
    </row>
    <row r="22" spans="1:10" ht="14.1" customHeight="1" x14ac:dyDescent="0.3">
      <c r="A22" s="36">
        <v>702</v>
      </c>
      <c r="B22" s="38">
        <v>802</v>
      </c>
      <c r="C22" s="40" t="s">
        <v>24</v>
      </c>
      <c r="D22" s="43">
        <v>0</v>
      </c>
      <c r="E22" s="47"/>
      <c r="F22" s="45"/>
      <c r="G22" s="50"/>
      <c r="H22" s="29" t="s">
        <v>104</v>
      </c>
      <c r="I22" s="47"/>
      <c r="J22" s="71"/>
    </row>
    <row r="23" spans="1:10" ht="14.1" customHeight="1" x14ac:dyDescent="0.3">
      <c r="A23" s="36">
        <v>703</v>
      </c>
      <c r="B23" s="38">
        <v>803</v>
      </c>
      <c r="C23" s="40" t="s">
        <v>25</v>
      </c>
      <c r="D23" s="43">
        <v>0</v>
      </c>
      <c r="E23" s="47"/>
      <c r="F23" s="45"/>
      <c r="G23" s="50"/>
      <c r="H23" s="29" t="s">
        <v>104</v>
      </c>
      <c r="I23" s="47"/>
      <c r="J23" s="71"/>
    </row>
    <row r="24" spans="1:10" ht="14.1" customHeight="1" x14ac:dyDescent="0.3">
      <c r="A24" s="36">
        <v>705</v>
      </c>
      <c r="B24" s="38">
        <v>805</v>
      </c>
      <c r="C24" s="40" t="s">
        <v>26</v>
      </c>
      <c r="D24" s="43">
        <v>250</v>
      </c>
      <c r="E24" s="47">
        <v>239</v>
      </c>
      <c r="F24" s="45">
        <v>0</v>
      </c>
      <c r="G24" s="50"/>
      <c r="H24" s="28">
        <v>200</v>
      </c>
      <c r="I24" s="47"/>
      <c r="J24" s="71"/>
    </row>
    <row r="25" spans="1:10" ht="14.1" customHeight="1" x14ac:dyDescent="0.3">
      <c r="A25" s="36">
        <v>706</v>
      </c>
      <c r="B25" s="38">
        <v>806</v>
      </c>
      <c r="C25" s="40" t="s">
        <v>27</v>
      </c>
      <c r="D25" s="43">
        <v>700</v>
      </c>
      <c r="E25" s="47">
        <v>726</v>
      </c>
      <c r="F25" s="45"/>
      <c r="G25" s="50"/>
      <c r="H25" s="28">
        <v>973</v>
      </c>
      <c r="I25" s="47"/>
      <c r="J25" s="71"/>
    </row>
    <row r="26" spans="1:10" ht="14.1" customHeight="1" x14ac:dyDescent="0.3">
      <c r="A26" s="36">
        <v>707</v>
      </c>
      <c r="B26" s="38">
        <v>807</v>
      </c>
      <c r="C26" s="40" t="s">
        <v>28</v>
      </c>
      <c r="D26" s="43">
        <v>100</v>
      </c>
      <c r="E26" s="47">
        <v>119</v>
      </c>
      <c r="F26" s="45">
        <v>40</v>
      </c>
      <c r="G26" s="50">
        <v>142.91999999999999</v>
      </c>
      <c r="H26" s="28">
        <v>277</v>
      </c>
      <c r="I26" s="47">
        <v>36.49</v>
      </c>
      <c r="J26" s="71"/>
    </row>
    <row r="27" spans="1:10" ht="14.1" customHeight="1" x14ac:dyDescent="0.3">
      <c r="A27" s="36">
        <v>708</v>
      </c>
      <c r="B27" s="38">
        <v>808</v>
      </c>
      <c r="C27" s="40" t="s">
        <v>29</v>
      </c>
      <c r="D27" s="43">
        <v>0</v>
      </c>
      <c r="E27" s="47"/>
      <c r="F27" s="45"/>
      <c r="G27" s="50"/>
      <c r="H27" s="28">
        <v>345</v>
      </c>
      <c r="I27" s="47"/>
      <c r="J27" s="71"/>
    </row>
    <row r="28" spans="1:10" ht="14.1" customHeight="1" x14ac:dyDescent="0.3">
      <c r="A28" s="36">
        <v>709</v>
      </c>
      <c r="B28" s="38">
        <v>809</v>
      </c>
      <c r="C28" s="40" t="s">
        <v>30</v>
      </c>
      <c r="D28" s="43">
        <v>50</v>
      </c>
      <c r="E28" s="47">
        <v>65</v>
      </c>
      <c r="F28" s="45"/>
      <c r="G28" s="50"/>
      <c r="H28" s="28">
        <v>85</v>
      </c>
      <c r="I28" s="47"/>
      <c r="J28" s="71"/>
    </row>
    <row r="29" spans="1:10" ht="14.1" customHeight="1" x14ac:dyDescent="0.3">
      <c r="A29" s="36">
        <v>710</v>
      </c>
      <c r="B29" s="38">
        <v>810</v>
      </c>
      <c r="C29" s="40" t="s">
        <v>31</v>
      </c>
      <c r="D29" s="180">
        <v>21000</v>
      </c>
      <c r="E29" s="181">
        <v>16180</v>
      </c>
      <c r="F29" s="182">
        <v>13000</v>
      </c>
      <c r="G29" s="183">
        <v>10781</v>
      </c>
      <c r="H29" s="28">
        <v>20988</v>
      </c>
      <c r="I29" s="47">
        <v>15041.5</v>
      </c>
      <c r="J29" s="71" t="s">
        <v>125</v>
      </c>
    </row>
    <row r="30" spans="1:10" ht="14.1" customHeight="1" x14ac:dyDescent="0.3">
      <c r="A30" s="36"/>
      <c r="B30" s="38">
        <v>810.5</v>
      </c>
      <c r="C30" s="40" t="s">
        <v>32</v>
      </c>
      <c r="D30" s="180"/>
      <c r="E30" s="181">
        <v>3000</v>
      </c>
      <c r="F30" s="182">
        <v>1200</v>
      </c>
      <c r="G30" s="183">
        <v>2545.7199999999998</v>
      </c>
      <c r="H30" s="28"/>
      <c r="I30" s="47">
        <v>1533.18</v>
      </c>
      <c r="J30" s="71"/>
    </row>
    <row r="31" spans="1:10" ht="14.1" customHeight="1" x14ac:dyDescent="0.3">
      <c r="A31" s="36">
        <v>711</v>
      </c>
      <c r="B31" s="38">
        <v>811</v>
      </c>
      <c r="C31" s="40" t="s">
        <v>33</v>
      </c>
      <c r="D31" s="180">
        <v>27000</v>
      </c>
      <c r="E31" s="181">
        <v>11812</v>
      </c>
      <c r="F31" s="182">
        <v>21000</v>
      </c>
      <c r="G31" s="183">
        <v>9346.44</v>
      </c>
      <c r="H31" s="30" t="s">
        <v>104</v>
      </c>
      <c r="I31" s="65">
        <v>0</v>
      </c>
      <c r="J31" s="71" t="s">
        <v>125</v>
      </c>
    </row>
    <row r="32" spans="1:10" ht="14.1" customHeight="1" x14ac:dyDescent="0.3">
      <c r="A32" s="36">
        <v>712</v>
      </c>
      <c r="B32" s="38">
        <v>812</v>
      </c>
      <c r="C32" s="40" t="s">
        <v>34</v>
      </c>
      <c r="D32" s="180">
        <v>9000</v>
      </c>
      <c r="E32" s="181">
        <v>7990</v>
      </c>
      <c r="F32" s="182">
        <v>6000</v>
      </c>
      <c r="G32" s="183">
        <v>5789.4</v>
      </c>
      <c r="H32" s="28">
        <v>3910</v>
      </c>
      <c r="I32" s="47">
        <v>2364</v>
      </c>
      <c r="J32" s="71" t="s">
        <v>125</v>
      </c>
    </row>
    <row r="33" spans="1:10" ht="14.1" customHeight="1" x14ac:dyDescent="0.3">
      <c r="A33" s="36">
        <v>715</v>
      </c>
      <c r="B33" s="38">
        <v>815</v>
      </c>
      <c r="C33" s="40" t="s">
        <v>120</v>
      </c>
      <c r="D33" s="43">
        <v>700</v>
      </c>
      <c r="E33" s="47">
        <v>440</v>
      </c>
      <c r="F33" s="45"/>
      <c r="G33" s="50"/>
      <c r="H33" s="28"/>
      <c r="I33" s="47"/>
      <c r="J33" s="71"/>
    </row>
    <row r="34" spans="1:10" ht="14.1" customHeight="1" x14ac:dyDescent="0.3">
      <c r="A34" s="36">
        <v>716</v>
      </c>
      <c r="B34" s="38">
        <v>816</v>
      </c>
      <c r="C34" s="40" t="s">
        <v>35</v>
      </c>
      <c r="D34" s="43">
        <v>125</v>
      </c>
      <c r="E34" s="47">
        <v>115</v>
      </c>
      <c r="F34" s="45"/>
      <c r="G34" s="50">
        <v>234.5</v>
      </c>
      <c r="H34" s="28">
        <v>305</v>
      </c>
      <c r="I34" s="65">
        <v>0</v>
      </c>
      <c r="J34" s="71"/>
    </row>
    <row r="35" spans="1:10" ht="14.1" customHeight="1" x14ac:dyDescent="0.3">
      <c r="A35" s="36">
        <v>718</v>
      </c>
      <c r="B35" s="38">
        <v>818</v>
      </c>
      <c r="C35" s="40" t="s">
        <v>36</v>
      </c>
      <c r="D35" s="180">
        <v>6200</v>
      </c>
      <c r="E35" s="181">
        <v>5915</v>
      </c>
      <c r="F35" s="182">
        <v>4800</v>
      </c>
      <c r="G35" s="183">
        <v>4453.92</v>
      </c>
      <c r="H35" s="28">
        <v>6516</v>
      </c>
      <c r="I35" s="47">
        <v>4798</v>
      </c>
      <c r="J35" s="71" t="s">
        <v>125</v>
      </c>
    </row>
    <row r="36" spans="1:10" ht="14.1" customHeight="1" x14ac:dyDescent="0.3">
      <c r="A36" s="36">
        <v>719</v>
      </c>
      <c r="B36" s="38">
        <v>819</v>
      </c>
      <c r="C36" s="40" t="s">
        <v>37</v>
      </c>
      <c r="D36" s="43">
        <v>0</v>
      </c>
      <c r="E36" s="47"/>
      <c r="F36" s="45"/>
      <c r="G36" s="50"/>
      <c r="H36" s="31">
        <v>1279</v>
      </c>
      <c r="I36" s="47">
        <v>914.1</v>
      </c>
      <c r="J36" s="71" t="s">
        <v>125</v>
      </c>
    </row>
    <row r="37" spans="1:10" ht="14.1" customHeight="1" x14ac:dyDescent="0.3">
      <c r="A37" s="36">
        <v>721</v>
      </c>
      <c r="B37" s="38">
        <v>821</v>
      </c>
      <c r="C37" s="40" t="s">
        <v>99</v>
      </c>
      <c r="D37" s="43">
        <v>6500</v>
      </c>
      <c r="E37" s="47">
        <v>6980</v>
      </c>
      <c r="F37" s="45">
        <v>0</v>
      </c>
      <c r="G37" s="50"/>
      <c r="H37" s="32"/>
      <c r="I37" s="67">
        <v>0</v>
      </c>
      <c r="J37" s="71"/>
    </row>
    <row r="38" spans="1:10" ht="14.1" customHeight="1" x14ac:dyDescent="0.3">
      <c r="A38" s="36">
        <v>723</v>
      </c>
      <c r="B38" s="38">
        <v>823</v>
      </c>
      <c r="C38" s="40" t="s">
        <v>38</v>
      </c>
      <c r="D38" s="43">
        <v>6000</v>
      </c>
      <c r="E38" s="47">
        <v>6626</v>
      </c>
      <c r="F38" s="45">
        <v>1000</v>
      </c>
      <c r="G38" s="50">
        <v>783.92</v>
      </c>
      <c r="H38" s="28">
        <v>4162</v>
      </c>
      <c r="I38" s="47">
        <v>1189.73</v>
      </c>
      <c r="J38" s="71"/>
    </row>
    <row r="39" spans="1:10" ht="14.1" customHeight="1" x14ac:dyDescent="0.3">
      <c r="A39" s="36">
        <v>724</v>
      </c>
      <c r="B39" s="38">
        <v>824</v>
      </c>
      <c r="C39" s="40" t="s">
        <v>39</v>
      </c>
      <c r="D39" s="43">
        <v>2000</v>
      </c>
      <c r="E39" s="47">
        <v>3018</v>
      </c>
      <c r="F39" s="45">
        <v>200</v>
      </c>
      <c r="G39" s="50">
        <v>171.75</v>
      </c>
      <c r="H39" s="28">
        <v>5703</v>
      </c>
      <c r="I39" s="47">
        <v>114.71</v>
      </c>
      <c r="J39" s="71"/>
    </row>
    <row r="40" spans="1:10" ht="14.1" customHeight="1" x14ac:dyDescent="0.3">
      <c r="A40" s="36">
        <v>725</v>
      </c>
      <c r="B40" s="38">
        <v>825</v>
      </c>
      <c r="C40" s="40" t="s">
        <v>40</v>
      </c>
      <c r="D40" s="43">
        <v>1000</v>
      </c>
      <c r="E40" s="47">
        <v>1235</v>
      </c>
      <c r="F40" s="45"/>
      <c r="G40" s="50"/>
      <c r="H40" s="28">
        <v>546</v>
      </c>
      <c r="I40" s="65">
        <v>0</v>
      </c>
      <c r="J40" s="71"/>
    </row>
    <row r="41" spans="1:10" ht="14.1" customHeight="1" x14ac:dyDescent="0.3">
      <c r="A41" s="36">
        <v>730</v>
      </c>
      <c r="B41" s="38">
        <v>830</v>
      </c>
      <c r="C41" s="40" t="s">
        <v>41</v>
      </c>
      <c r="D41" s="43">
        <v>0</v>
      </c>
      <c r="E41" s="47"/>
      <c r="F41" s="45"/>
      <c r="G41" s="50"/>
      <c r="H41" s="33" t="s">
        <v>104</v>
      </c>
      <c r="I41" s="65">
        <v>0</v>
      </c>
      <c r="J41" s="71"/>
    </row>
    <row r="42" spans="1:10" ht="14.1" customHeight="1" x14ac:dyDescent="0.3">
      <c r="A42" s="36"/>
      <c r="B42" s="38">
        <v>841</v>
      </c>
      <c r="C42" s="40" t="s">
        <v>42</v>
      </c>
      <c r="D42" s="43">
        <v>0</v>
      </c>
      <c r="E42" s="47"/>
      <c r="F42" s="45">
        <v>250</v>
      </c>
      <c r="G42" s="50">
        <v>48.09</v>
      </c>
      <c r="H42" s="33" t="s">
        <v>104</v>
      </c>
      <c r="I42" s="47">
        <v>84.05</v>
      </c>
      <c r="J42" s="71"/>
    </row>
    <row r="43" spans="1:10" ht="14.1" customHeight="1" x14ac:dyDescent="0.3">
      <c r="A43" s="36">
        <v>742</v>
      </c>
      <c r="B43" s="38">
        <v>842</v>
      </c>
      <c r="C43" s="40" t="s">
        <v>43</v>
      </c>
      <c r="D43" s="43">
        <v>0</v>
      </c>
      <c r="E43" s="47"/>
      <c r="F43" s="45"/>
      <c r="G43" s="50"/>
      <c r="H43" s="33" t="s">
        <v>104</v>
      </c>
      <c r="I43" s="65">
        <v>0</v>
      </c>
      <c r="J43" s="71"/>
    </row>
    <row r="44" spans="1:10" ht="14.1" customHeight="1" x14ac:dyDescent="0.3">
      <c r="A44" s="36">
        <v>761</v>
      </c>
      <c r="B44" s="38">
        <v>861</v>
      </c>
      <c r="C44" s="40" t="s">
        <v>44</v>
      </c>
      <c r="D44" s="43">
        <v>250</v>
      </c>
      <c r="E44" s="47">
        <v>394.34</v>
      </c>
      <c r="F44" s="45">
        <v>200</v>
      </c>
      <c r="G44" s="50">
        <v>297.94</v>
      </c>
      <c r="H44" s="28">
        <v>241</v>
      </c>
      <c r="I44" s="47">
        <v>19.079999999999998</v>
      </c>
      <c r="J44" s="71"/>
    </row>
    <row r="45" spans="1:10" ht="14.1" customHeight="1" x14ac:dyDescent="0.3">
      <c r="A45" s="36">
        <v>764</v>
      </c>
      <c r="B45" s="38">
        <v>864</v>
      </c>
      <c r="C45" s="40" t="s">
        <v>45</v>
      </c>
      <c r="D45" s="43">
        <v>800</v>
      </c>
      <c r="E45" s="47">
        <v>891</v>
      </c>
      <c r="F45" s="45"/>
      <c r="G45" s="50"/>
      <c r="H45" s="28">
        <v>1008.49</v>
      </c>
      <c r="I45" s="65">
        <v>0</v>
      </c>
      <c r="J45" s="71"/>
    </row>
    <row r="46" spans="1:10" ht="14.1" customHeight="1" x14ac:dyDescent="0.3">
      <c r="A46" s="36">
        <v>770</v>
      </c>
      <c r="B46" s="38">
        <v>870</v>
      </c>
      <c r="C46" s="40" t="s">
        <v>46</v>
      </c>
      <c r="D46" s="43"/>
      <c r="E46" s="47"/>
      <c r="F46" s="45">
        <v>10000</v>
      </c>
      <c r="G46" s="50">
        <v>1125</v>
      </c>
      <c r="H46" s="34" t="s">
        <v>104</v>
      </c>
      <c r="I46" s="65">
        <v>7781.83</v>
      </c>
      <c r="J46" s="72" t="s">
        <v>113</v>
      </c>
    </row>
    <row r="47" spans="1:10" ht="14.1" customHeight="1" x14ac:dyDescent="0.3">
      <c r="A47" s="36">
        <v>771</v>
      </c>
      <c r="B47" s="38">
        <v>871</v>
      </c>
      <c r="C47" s="40" t="s">
        <v>47</v>
      </c>
      <c r="D47" s="43">
        <v>550</v>
      </c>
      <c r="E47" s="47"/>
      <c r="F47" s="45">
        <v>325</v>
      </c>
      <c r="G47" s="50"/>
      <c r="H47" s="28">
        <v>502.25</v>
      </c>
      <c r="I47" s="65">
        <v>306</v>
      </c>
      <c r="J47" s="71"/>
    </row>
    <row r="48" spans="1:10" ht="14.1" customHeight="1" x14ac:dyDescent="0.3">
      <c r="A48" s="36">
        <v>772</v>
      </c>
      <c r="B48" s="38">
        <v>872</v>
      </c>
      <c r="C48" s="40" t="s">
        <v>48</v>
      </c>
      <c r="D48" s="43">
        <v>2600</v>
      </c>
      <c r="E48" s="47"/>
      <c r="F48" s="45">
        <v>2300</v>
      </c>
      <c r="G48" s="50">
        <v>0</v>
      </c>
      <c r="H48" s="28">
        <v>4638.37</v>
      </c>
      <c r="I48" s="65">
        <v>1742.79</v>
      </c>
      <c r="J48" s="71" t="s">
        <v>118</v>
      </c>
    </row>
    <row r="49" spans="1:10" ht="14.1" customHeight="1" x14ac:dyDescent="0.3">
      <c r="A49" s="36">
        <v>773</v>
      </c>
      <c r="B49" s="38">
        <v>873</v>
      </c>
      <c r="C49" s="40" t="s">
        <v>49</v>
      </c>
      <c r="D49" s="43">
        <v>0</v>
      </c>
      <c r="E49" s="47"/>
      <c r="F49" s="45">
        <v>0</v>
      </c>
      <c r="G49" s="50"/>
      <c r="H49" s="28">
        <v>12</v>
      </c>
      <c r="I49" s="65">
        <v>4263.84</v>
      </c>
      <c r="J49" s="71"/>
    </row>
    <row r="50" spans="1:10" ht="14.1" customHeight="1" x14ac:dyDescent="0.3">
      <c r="A50" s="36">
        <v>789</v>
      </c>
      <c r="B50" s="38">
        <v>889.1</v>
      </c>
      <c r="C50" s="41" t="s">
        <v>50</v>
      </c>
      <c r="D50" s="43">
        <v>400</v>
      </c>
      <c r="E50" s="47">
        <v>547</v>
      </c>
      <c r="F50" s="45"/>
      <c r="G50" s="50">
        <v>875.36</v>
      </c>
      <c r="H50" s="28">
        <v>894</v>
      </c>
      <c r="I50" s="65">
        <v>39.5</v>
      </c>
      <c r="J50" s="71"/>
    </row>
    <row r="51" spans="1:10" ht="14.1" customHeight="1" x14ac:dyDescent="0.3">
      <c r="A51" s="36"/>
      <c r="B51" s="38">
        <v>889.2</v>
      </c>
      <c r="C51" s="41" t="s">
        <v>119</v>
      </c>
      <c r="D51" s="43"/>
      <c r="E51" s="47"/>
      <c r="F51" s="45"/>
      <c r="G51" s="50">
        <v>381.62</v>
      </c>
      <c r="H51" s="28"/>
      <c r="I51" s="65"/>
      <c r="J51" s="71"/>
    </row>
    <row r="52" spans="1:10" ht="14.1" customHeight="1" x14ac:dyDescent="0.3">
      <c r="A52" s="36">
        <v>791</v>
      </c>
      <c r="B52" s="38">
        <v>891</v>
      </c>
      <c r="C52" s="40" t="s">
        <v>51</v>
      </c>
      <c r="D52" s="43">
        <v>200</v>
      </c>
      <c r="E52" s="47"/>
      <c r="F52" s="45"/>
      <c r="G52" s="50"/>
      <c r="H52" s="28">
        <v>247</v>
      </c>
      <c r="I52" s="65">
        <v>0</v>
      </c>
      <c r="J52" s="71"/>
    </row>
    <row r="53" spans="1:10" ht="14.1" customHeight="1" thickBot="1" x14ac:dyDescent="0.35">
      <c r="A53" s="37">
        <v>792</v>
      </c>
      <c r="B53" s="39"/>
      <c r="C53" s="42" t="s">
        <v>102</v>
      </c>
      <c r="D53" s="44">
        <v>0</v>
      </c>
      <c r="E53" s="48"/>
      <c r="F53" s="46"/>
      <c r="G53" s="51"/>
      <c r="H53" s="49"/>
      <c r="I53" s="68"/>
      <c r="J53" s="73"/>
    </row>
    <row r="54" spans="1:10" ht="14.1" customHeight="1" thickBot="1" x14ac:dyDescent="0.35">
      <c r="A54" s="191" t="s">
        <v>52</v>
      </c>
      <c r="B54" s="192"/>
      <c r="C54" s="193"/>
      <c r="D54" s="141">
        <f>SUM(D21:D53)</f>
        <v>85725</v>
      </c>
      <c r="E54" s="141">
        <f>SUM(E21:E53)</f>
        <v>66627.34</v>
      </c>
      <c r="F54" s="141">
        <f>SUM(F21:F53)</f>
        <v>60315</v>
      </c>
      <c r="G54" s="141">
        <f>SUM(G21:G53)</f>
        <v>36977.58</v>
      </c>
      <c r="H54" s="142">
        <f>SUM(H21:H52)</f>
        <v>52972.11</v>
      </c>
      <c r="I54" s="143">
        <f>SUM(I21:I52)</f>
        <v>40228.800000000003</v>
      </c>
      <c r="J54" s="74"/>
    </row>
    <row r="55" spans="1:10" ht="14.1" customHeight="1" thickBot="1" x14ac:dyDescent="0.35">
      <c r="A55" s="144"/>
      <c r="B55" s="145"/>
      <c r="C55" s="145"/>
      <c r="D55" s="146"/>
      <c r="E55" s="146"/>
      <c r="F55" s="146"/>
      <c r="G55" s="146"/>
      <c r="H55" s="146"/>
      <c r="I55" s="146"/>
      <c r="J55" s="153"/>
    </row>
    <row r="56" spans="1:10" ht="14.1" customHeight="1" thickBot="1" x14ac:dyDescent="0.35">
      <c r="A56" s="194" t="s">
        <v>53</v>
      </c>
      <c r="B56" s="195"/>
      <c r="C56" s="195"/>
      <c r="D56" s="195"/>
      <c r="E56" s="195"/>
      <c r="F56" s="195"/>
      <c r="G56" s="190"/>
      <c r="H56" s="152"/>
      <c r="I56" s="147">
        <v>17024.759999999998</v>
      </c>
      <c r="J56" s="23"/>
    </row>
    <row r="57" spans="1:10" ht="14.1" customHeight="1" x14ac:dyDescent="0.3">
      <c r="A57" s="64"/>
      <c r="B57" s="63">
        <v>905</v>
      </c>
      <c r="C57" s="52" t="s">
        <v>54</v>
      </c>
      <c r="D57" s="53"/>
      <c r="E57" s="86"/>
      <c r="F57" s="54">
        <v>17500</v>
      </c>
      <c r="G57" s="87">
        <v>17673</v>
      </c>
      <c r="H57" s="24"/>
      <c r="I57" s="86">
        <v>10.55</v>
      </c>
      <c r="J57" s="88"/>
    </row>
    <row r="58" spans="1:10" ht="14.1" customHeight="1" x14ac:dyDescent="0.3">
      <c r="A58" s="36"/>
      <c r="B58" s="38">
        <v>908</v>
      </c>
      <c r="C58" s="40" t="s">
        <v>55</v>
      </c>
      <c r="D58" s="43"/>
      <c r="E58" s="65"/>
      <c r="F58" s="45">
        <v>100</v>
      </c>
      <c r="G58" s="66"/>
      <c r="H58" s="27"/>
      <c r="I58" s="65">
        <v>750</v>
      </c>
      <c r="J58" s="71"/>
    </row>
    <row r="59" spans="1:10" ht="14.1" customHeight="1" x14ac:dyDescent="0.3">
      <c r="A59" s="36"/>
      <c r="B59" s="38">
        <v>911</v>
      </c>
      <c r="C59" s="40" t="s">
        <v>56</v>
      </c>
      <c r="D59" s="43"/>
      <c r="E59" s="65"/>
      <c r="F59" s="45">
        <v>750</v>
      </c>
      <c r="G59" s="66"/>
      <c r="H59" s="27"/>
      <c r="I59" s="65">
        <v>327.06</v>
      </c>
      <c r="J59" s="71" t="s">
        <v>57</v>
      </c>
    </row>
    <row r="60" spans="1:10" ht="14.1" customHeight="1" x14ac:dyDescent="0.3">
      <c r="A60" s="36"/>
      <c r="B60" s="38">
        <v>920</v>
      </c>
      <c r="C60" s="40" t="s">
        <v>58</v>
      </c>
      <c r="D60" s="43"/>
      <c r="E60" s="65"/>
      <c r="F60" s="45">
        <v>70</v>
      </c>
      <c r="G60" s="66">
        <v>291.54000000000002</v>
      </c>
      <c r="H60" s="27"/>
      <c r="I60" s="65">
        <v>215</v>
      </c>
      <c r="J60" s="71" t="s">
        <v>122</v>
      </c>
    </row>
    <row r="61" spans="1:10" ht="14.1" customHeight="1" x14ac:dyDescent="0.3">
      <c r="A61" s="36"/>
      <c r="B61" s="38">
        <v>930</v>
      </c>
      <c r="C61" s="40" t="s">
        <v>59</v>
      </c>
      <c r="D61" s="43"/>
      <c r="E61" s="65"/>
      <c r="F61" s="45">
        <v>200</v>
      </c>
      <c r="G61" s="66">
        <v>70</v>
      </c>
      <c r="H61" s="27"/>
      <c r="I61" s="65">
        <v>29290.16</v>
      </c>
      <c r="J61" s="71"/>
    </row>
    <row r="62" spans="1:10" ht="14.1" customHeight="1" x14ac:dyDescent="0.3">
      <c r="A62" s="36"/>
      <c r="B62" s="38">
        <v>940</v>
      </c>
      <c r="C62" s="40" t="s">
        <v>60</v>
      </c>
      <c r="D62" s="43"/>
      <c r="E62" s="65"/>
      <c r="F62" s="45">
        <v>39000</v>
      </c>
      <c r="G62" s="66">
        <v>26846.34</v>
      </c>
      <c r="H62" s="27"/>
      <c r="I62" s="65">
        <v>8159.36</v>
      </c>
      <c r="J62" s="75"/>
    </row>
    <row r="63" spans="1:10" ht="14.1" customHeight="1" x14ac:dyDescent="0.3">
      <c r="A63" s="40"/>
      <c r="B63" s="38">
        <v>942</v>
      </c>
      <c r="C63" s="40" t="s">
        <v>61</v>
      </c>
      <c r="D63" s="43"/>
      <c r="E63" s="65"/>
      <c r="F63" s="45">
        <v>8100</v>
      </c>
      <c r="G63" s="66">
        <v>7976.28</v>
      </c>
      <c r="H63" s="27"/>
      <c r="I63" s="69" t="s">
        <v>104</v>
      </c>
      <c r="J63" s="75" t="s">
        <v>123</v>
      </c>
    </row>
    <row r="64" spans="1:10" ht="14.1" customHeight="1" x14ac:dyDescent="0.3">
      <c r="A64" s="40"/>
      <c r="B64" s="38">
        <v>945</v>
      </c>
      <c r="C64" s="40" t="s">
        <v>62</v>
      </c>
      <c r="D64" s="43"/>
      <c r="E64" s="65"/>
      <c r="F64" s="45"/>
      <c r="G64" s="66"/>
      <c r="H64" s="27"/>
      <c r="I64" s="65">
        <v>1374.06</v>
      </c>
      <c r="J64" s="75" t="s">
        <v>63</v>
      </c>
    </row>
    <row r="65" spans="1:10" ht="14.1" customHeight="1" x14ac:dyDescent="0.3">
      <c r="A65" s="40"/>
      <c r="B65" s="38">
        <v>946</v>
      </c>
      <c r="C65" s="40" t="s">
        <v>64</v>
      </c>
      <c r="D65" s="43"/>
      <c r="E65" s="65"/>
      <c r="F65" s="45">
        <v>1300</v>
      </c>
      <c r="G65" s="66">
        <v>1303.46</v>
      </c>
      <c r="H65" s="27"/>
      <c r="I65" s="65">
        <v>1586</v>
      </c>
      <c r="J65" s="75" t="s">
        <v>124</v>
      </c>
    </row>
    <row r="66" spans="1:10" ht="14.1" customHeight="1" x14ac:dyDescent="0.3">
      <c r="A66" s="40"/>
      <c r="B66" s="38">
        <v>949</v>
      </c>
      <c r="C66" s="40" t="s">
        <v>65</v>
      </c>
      <c r="D66" s="43"/>
      <c r="E66" s="65"/>
      <c r="F66" s="45">
        <v>2000</v>
      </c>
      <c r="G66" s="66">
        <v>1971</v>
      </c>
      <c r="H66" s="27"/>
      <c r="I66" s="65">
        <v>589.28</v>
      </c>
      <c r="J66" s="40"/>
    </row>
    <row r="67" spans="1:10" ht="14.1" customHeight="1" x14ac:dyDescent="0.3">
      <c r="A67" s="40"/>
      <c r="B67" s="38">
        <v>950</v>
      </c>
      <c r="C67" s="40" t="s">
        <v>66</v>
      </c>
      <c r="D67" s="43"/>
      <c r="E67" s="65"/>
      <c r="F67" s="45">
        <v>1200</v>
      </c>
      <c r="G67" s="66">
        <v>759.61</v>
      </c>
      <c r="H67" s="27"/>
      <c r="I67" s="65">
        <v>1590.23</v>
      </c>
      <c r="J67" s="40"/>
    </row>
    <row r="68" spans="1:10" ht="14.1" customHeight="1" x14ac:dyDescent="0.3">
      <c r="A68" s="40"/>
      <c r="B68" s="38">
        <v>951</v>
      </c>
      <c r="C68" s="40" t="s">
        <v>67</v>
      </c>
      <c r="D68" s="43"/>
      <c r="E68" s="65"/>
      <c r="F68" s="45">
        <v>1500</v>
      </c>
      <c r="G68" s="66">
        <v>587.87</v>
      </c>
      <c r="H68" s="27"/>
      <c r="I68" s="65">
        <v>5330.14</v>
      </c>
      <c r="J68" s="40"/>
    </row>
    <row r="69" spans="1:10" ht="14.1" customHeight="1" x14ac:dyDescent="0.3">
      <c r="A69" s="40"/>
      <c r="B69" s="38">
        <v>952</v>
      </c>
      <c r="C69" s="40" t="s">
        <v>68</v>
      </c>
      <c r="D69" s="43"/>
      <c r="E69" s="65"/>
      <c r="F69" s="45">
        <v>4000</v>
      </c>
      <c r="G69" s="66">
        <v>8321.3799999999992</v>
      </c>
      <c r="H69" s="27"/>
      <c r="I69" s="65">
        <v>33708.79</v>
      </c>
      <c r="J69" s="76"/>
    </row>
    <row r="70" spans="1:10" ht="14.1" customHeight="1" x14ac:dyDescent="0.3">
      <c r="A70" s="40"/>
      <c r="B70" s="38">
        <v>952.2</v>
      </c>
      <c r="C70" s="40" t="s">
        <v>69</v>
      </c>
      <c r="D70" s="43"/>
      <c r="E70" s="65"/>
      <c r="F70" s="45"/>
      <c r="G70" s="66"/>
      <c r="H70" s="27"/>
      <c r="I70" s="65">
        <v>2234.52</v>
      </c>
      <c r="J70" s="77"/>
    </row>
    <row r="71" spans="1:10" ht="14.1" customHeight="1" x14ac:dyDescent="0.3">
      <c r="A71" s="40"/>
      <c r="B71" s="38">
        <v>952.3</v>
      </c>
      <c r="C71" s="40" t="s">
        <v>70</v>
      </c>
      <c r="D71" s="43"/>
      <c r="E71" s="65"/>
      <c r="F71" s="45">
        <v>0</v>
      </c>
      <c r="G71" s="66"/>
      <c r="H71" s="27"/>
      <c r="I71" s="65">
        <v>10500</v>
      </c>
      <c r="J71" s="77"/>
    </row>
    <row r="72" spans="1:10" ht="14.1" customHeight="1" x14ac:dyDescent="0.3">
      <c r="A72" s="36"/>
      <c r="B72" s="38">
        <v>953</v>
      </c>
      <c r="C72" s="40" t="s">
        <v>71</v>
      </c>
      <c r="D72" s="43" t="s">
        <v>106</v>
      </c>
      <c r="E72" s="65"/>
      <c r="F72" s="45">
        <v>9000</v>
      </c>
      <c r="G72" s="66">
        <v>7664.72</v>
      </c>
      <c r="H72" s="27"/>
      <c r="I72" s="65">
        <v>28966.04</v>
      </c>
      <c r="J72" s="78"/>
    </row>
    <row r="73" spans="1:10" ht="14.1" customHeight="1" x14ac:dyDescent="0.3">
      <c r="A73" s="36"/>
      <c r="B73" s="38">
        <v>954</v>
      </c>
      <c r="C73" s="40" t="s">
        <v>72</v>
      </c>
      <c r="D73" s="43" t="s">
        <v>106</v>
      </c>
      <c r="E73" s="65"/>
      <c r="F73" s="45">
        <v>3000</v>
      </c>
      <c r="G73" s="66">
        <v>2971.51</v>
      </c>
      <c r="H73" s="27"/>
      <c r="I73" s="65">
        <v>0</v>
      </c>
      <c r="J73" s="40"/>
    </row>
    <row r="74" spans="1:10" ht="14.1" customHeight="1" x14ac:dyDescent="0.3">
      <c r="A74" s="36"/>
      <c r="B74" s="38">
        <v>954.1</v>
      </c>
      <c r="C74" s="40" t="s">
        <v>108</v>
      </c>
      <c r="D74" s="43"/>
      <c r="E74" s="65"/>
      <c r="F74" s="45"/>
      <c r="G74" s="66"/>
      <c r="H74" s="27"/>
      <c r="I74" s="65"/>
      <c r="J74" s="40"/>
    </row>
    <row r="75" spans="1:10" ht="14.1" customHeight="1" x14ac:dyDescent="0.3">
      <c r="A75" s="36"/>
      <c r="B75" s="38">
        <v>955</v>
      </c>
      <c r="C75" s="40" t="s">
        <v>73</v>
      </c>
      <c r="D75" s="43"/>
      <c r="E75" s="65"/>
      <c r="F75" s="45">
        <v>19600</v>
      </c>
      <c r="G75" s="66">
        <v>16800</v>
      </c>
      <c r="H75" s="27"/>
      <c r="I75" s="65">
        <v>0</v>
      </c>
      <c r="J75" s="40" t="s">
        <v>107</v>
      </c>
    </row>
    <row r="76" spans="1:10" ht="14.1" customHeight="1" x14ac:dyDescent="0.3">
      <c r="A76" s="36"/>
      <c r="B76" s="38">
        <v>956</v>
      </c>
      <c r="C76" s="40" t="s">
        <v>74</v>
      </c>
      <c r="D76" s="43"/>
      <c r="E76" s="65"/>
      <c r="F76" s="45">
        <v>20000</v>
      </c>
      <c r="G76" s="66">
        <v>18252.82</v>
      </c>
      <c r="H76" s="27"/>
      <c r="I76" s="65">
        <v>377.4</v>
      </c>
      <c r="J76" s="40"/>
    </row>
    <row r="77" spans="1:10" ht="14.1" customHeight="1" x14ac:dyDescent="0.3">
      <c r="A77" s="36"/>
      <c r="B77" s="38">
        <v>960</v>
      </c>
      <c r="C77" s="40" t="s">
        <v>103</v>
      </c>
      <c r="D77" s="43"/>
      <c r="E77" s="65"/>
      <c r="F77" s="45">
        <v>200</v>
      </c>
      <c r="G77" s="66"/>
      <c r="H77" s="27"/>
      <c r="I77" s="65">
        <v>0</v>
      </c>
      <c r="J77" s="40"/>
    </row>
    <row r="78" spans="1:10" ht="14.1" customHeight="1" x14ac:dyDescent="0.3">
      <c r="A78" s="36"/>
      <c r="B78" s="38">
        <v>961</v>
      </c>
      <c r="C78" s="40" t="s">
        <v>75</v>
      </c>
      <c r="D78" s="43"/>
      <c r="E78" s="65"/>
      <c r="F78" s="45">
        <v>0</v>
      </c>
      <c r="G78" s="66"/>
      <c r="H78" s="27"/>
      <c r="I78" s="65">
        <v>186</v>
      </c>
      <c r="J78" s="40"/>
    </row>
    <row r="79" spans="1:10" ht="14.1" customHeight="1" x14ac:dyDescent="0.3">
      <c r="A79" s="36"/>
      <c r="B79" s="38">
        <v>964</v>
      </c>
      <c r="C79" s="40" t="s">
        <v>76</v>
      </c>
      <c r="D79" s="43"/>
      <c r="E79" s="65"/>
      <c r="F79" s="45">
        <v>2000</v>
      </c>
      <c r="G79" s="66">
        <v>1968</v>
      </c>
      <c r="H79" s="27"/>
      <c r="I79" s="65">
        <v>6420</v>
      </c>
      <c r="J79" s="40" t="s">
        <v>112</v>
      </c>
    </row>
    <row r="80" spans="1:10" ht="14.1" customHeight="1" x14ac:dyDescent="0.3">
      <c r="A80" s="36"/>
      <c r="B80" s="38">
        <v>965</v>
      </c>
      <c r="C80" s="40" t="s">
        <v>77</v>
      </c>
      <c r="D80" s="43"/>
      <c r="E80" s="65"/>
      <c r="F80" s="45"/>
      <c r="G80" s="66"/>
      <c r="H80" s="27"/>
      <c r="I80" s="65">
        <v>954</v>
      </c>
      <c r="J80" s="40"/>
    </row>
    <row r="81" spans="1:10" ht="14.1" customHeight="1" x14ac:dyDescent="0.3">
      <c r="A81" s="36" t="s">
        <v>78</v>
      </c>
      <c r="B81" s="38">
        <v>970</v>
      </c>
      <c r="C81" s="40" t="s">
        <v>79</v>
      </c>
      <c r="D81" s="43"/>
      <c r="E81" s="65"/>
      <c r="F81" s="45">
        <v>120</v>
      </c>
      <c r="G81" s="66"/>
      <c r="H81" s="27"/>
      <c r="I81" s="69" t="s">
        <v>104</v>
      </c>
      <c r="J81" s="40"/>
    </row>
    <row r="82" spans="1:10" ht="14.1" customHeight="1" x14ac:dyDescent="0.3">
      <c r="A82" s="36"/>
      <c r="B82" s="38">
        <v>980</v>
      </c>
      <c r="C82" s="40" t="s">
        <v>80</v>
      </c>
      <c r="D82" s="43"/>
      <c r="E82" s="65"/>
      <c r="F82" s="45">
        <v>0</v>
      </c>
      <c r="G82" s="66"/>
      <c r="H82" s="27"/>
      <c r="I82" s="65">
        <v>670.12</v>
      </c>
      <c r="J82" s="40"/>
    </row>
    <row r="83" spans="1:10" ht="14.1" customHeight="1" x14ac:dyDescent="0.3">
      <c r="A83" s="36"/>
      <c r="B83" s="38">
        <v>971</v>
      </c>
      <c r="C83" s="40" t="s">
        <v>81</v>
      </c>
      <c r="D83" s="43"/>
      <c r="E83" s="65"/>
      <c r="F83" s="45">
        <v>9600</v>
      </c>
      <c r="G83" s="66">
        <v>6756.96</v>
      </c>
      <c r="H83" s="27"/>
      <c r="I83" s="65">
        <v>8115.47</v>
      </c>
      <c r="J83" s="40" t="s">
        <v>82</v>
      </c>
    </row>
    <row r="84" spans="1:10" ht="14.1" customHeight="1" x14ac:dyDescent="0.3">
      <c r="A84" s="36"/>
      <c r="B84" s="38">
        <v>972</v>
      </c>
      <c r="C84" s="40" t="s">
        <v>83</v>
      </c>
      <c r="D84" s="43"/>
      <c r="E84" s="65"/>
      <c r="F84" s="45">
        <v>1700</v>
      </c>
      <c r="G84" s="66">
        <v>852.96</v>
      </c>
      <c r="H84" s="27"/>
      <c r="I84" s="65">
        <v>1301.79</v>
      </c>
      <c r="J84" s="40" t="s">
        <v>84</v>
      </c>
    </row>
    <row r="85" spans="1:10" ht="14.1" customHeight="1" x14ac:dyDescent="0.3">
      <c r="A85" s="36"/>
      <c r="B85" s="38">
        <v>976</v>
      </c>
      <c r="C85" s="40" t="s">
        <v>85</v>
      </c>
      <c r="D85" s="43"/>
      <c r="E85" s="65"/>
      <c r="F85" s="45">
        <v>1400</v>
      </c>
      <c r="G85" s="66">
        <v>735.84</v>
      </c>
      <c r="H85" s="27"/>
      <c r="I85" s="65">
        <v>2640</v>
      </c>
      <c r="J85" s="40"/>
    </row>
    <row r="86" spans="1:10" ht="14.1" customHeight="1" x14ac:dyDescent="0.3">
      <c r="A86" s="36"/>
      <c r="B86" s="38">
        <v>977</v>
      </c>
      <c r="C86" s="40" t="s">
        <v>86</v>
      </c>
      <c r="D86" s="43"/>
      <c r="E86" s="65"/>
      <c r="F86" s="45">
        <v>11000</v>
      </c>
      <c r="G86" s="66">
        <v>9313</v>
      </c>
      <c r="H86" s="27"/>
      <c r="I86" s="65"/>
      <c r="J86" s="40"/>
    </row>
    <row r="87" spans="1:10" ht="14.1" customHeight="1" x14ac:dyDescent="0.3">
      <c r="A87" s="36"/>
      <c r="B87" s="38">
        <v>978</v>
      </c>
      <c r="C87" s="40" t="s">
        <v>87</v>
      </c>
      <c r="D87" s="43"/>
      <c r="E87" s="65"/>
      <c r="F87" s="45">
        <v>800</v>
      </c>
      <c r="G87" s="66">
        <v>763</v>
      </c>
      <c r="H87" s="27"/>
      <c r="I87" s="70">
        <f>SUM(I56:I86)</f>
        <v>162320.73000000001</v>
      </c>
      <c r="J87" s="40"/>
    </row>
    <row r="88" spans="1:10" ht="14.1" customHeight="1" thickBot="1" x14ac:dyDescent="0.35">
      <c r="A88" s="93"/>
      <c r="B88" s="94">
        <v>979</v>
      </c>
      <c r="C88" s="95" t="s">
        <v>88</v>
      </c>
      <c r="D88" s="96"/>
      <c r="E88" s="80"/>
      <c r="F88" s="97">
        <v>2640</v>
      </c>
      <c r="G88" s="81">
        <v>2640</v>
      </c>
      <c r="H88" s="35"/>
      <c r="I88" s="80"/>
      <c r="J88" s="95" t="s">
        <v>111</v>
      </c>
    </row>
    <row r="89" spans="1:10" ht="14.1" customHeight="1" thickBot="1" x14ac:dyDescent="0.35">
      <c r="A89" s="123"/>
      <c r="B89" s="124"/>
      <c r="C89" s="125"/>
      <c r="D89" s="126"/>
      <c r="E89" s="127"/>
      <c r="F89" s="126"/>
      <c r="G89" s="127"/>
      <c r="H89" s="127">
        <f>H18+H54</f>
        <v>225418.84999999998</v>
      </c>
      <c r="I89" s="127"/>
      <c r="J89" s="128"/>
    </row>
    <row r="90" spans="1:10" ht="14.1" customHeight="1" x14ac:dyDescent="0.3">
      <c r="A90" s="79"/>
      <c r="B90" s="159"/>
      <c r="C90" s="105" t="s">
        <v>89</v>
      </c>
      <c r="D90" s="113"/>
      <c r="E90" s="117"/>
      <c r="F90" s="107">
        <f>SUM(F57:F89)</f>
        <v>156780</v>
      </c>
      <c r="G90" s="107">
        <f>SUM(G57:G89)</f>
        <v>134519.29</v>
      </c>
      <c r="H90" s="108"/>
      <c r="I90" s="108">
        <f>I54+I87</f>
        <v>202549.53000000003</v>
      </c>
      <c r="J90" s="99"/>
    </row>
    <row r="91" spans="1:10" ht="14.1" customHeight="1" x14ac:dyDescent="0.3">
      <c r="A91" s="25"/>
      <c r="B91" s="160"/>
      <c r="C91" s="109"/>
      <c r="D91" s="114"/>
      <c r="E91" s="115"/>
      <c r="F91" s="92"/>
      <c r="G91" s="4"/>
      <c r="H91" s="4"/>
      <c r="I91" s="4"/>
      <c r="J91" s="119"/>
    </row>
    <row r="92" spans="1:10" ht="14.1" customHeight="1" x14ac:dyDescent="0.3">
      <c r="A92" s="25"/>
      <c r="B92" s="160"/>
      <c r="C92" s="110" t="s">
        <v>90</v>
      </c>
      <c r="D92" s="115">
        <f>D18+D54</f>
        <v>275955</v>
      </c>
      <c r="E92" s="115">
        <f>E18+E54</f>
        <v>279438.33999999997</v>
      </c>
      <c r="F92" s="98"/>
      <c r="G92" s="4"/>
      <c r="H92" s="4"/>
      <c r="I92" s="4"/>
      <c r="J92" s="119"/>
    </row>
    <row r="93" spans="1:10" ht="14.1" customHeight="1" thickBot="1" x14ac:dyDescent="0.35">
      <c r="A93" s="25"/>
      <c r="B93" s="160"/>
      <c r="C93" s="111" t="s">
        <v>91</v>
      </c>
      <c r="D93" s="116"/>
      <c r="E93" s="118"/>
      <c r="F93" s="103">
        <f>F54+F90</f>
        <v>217095</v>
      </c>
      <c r="G93" s="103">
        <f>G54+G90</f>
        <v>171496.87</v>
      </c>
      <c r="H93" s="103"/>
      <c r="I93" s="103"/>
      <c r="J93" s="120"/>
    </row>
    <row r="94" spans="1:10" ht="14.1" customHeight="1" thickBot="1" x14ac:dyDescent="0.35">
      <c r="A94" s="25"/>
      <c r="B94" s="160"/>
      <c r="C94" s="129"/>
      <c r="D94" s="130"/>
      <c r="E94" s="131"/>
      <c r="F94" s="130"/>
      <c r="G94" s="131"/>
      <c r="H94" s="132"/>
      <c r="I94" s="131" t="s">
        <v>105</v>
      </c>
      <c r="J94" s="133"/>
    </row>
    <row r="95" spans="1:10" ht="14.1" customHeight="1" x14ac:dyDescent="0.3">
      <c r="A95" s="25"/>
      <c r="B95" s="160"/>
      <c r="C95" s="134" t="s">
        <v>92</v>
      </c>
      <c r="D95" s="106"/>
      <c r="E95" s="108"/>
      <c r="F95" s="141">
        <f>D92-F93</f>
        <v>58860</v>
      </c>
      <c r="G95" s="141">
        <f>E92-G93</f>
        <v>107941.46999999997</v>
      </c>
      <c r="H95" s="108"/>
      <c r="I95" s="107" t="e">
        <f>#REF!-#REF!</f>
        <v>#REF!</v>
      </c>
      <c r="J95" s="99"/>
    </row>
    <row r="96" spans="1:10" ht="14.1" customHeight="1" x14ac:dyDescent="0.3">
      <c r="A96" s="25"/>
      <c r="B96" s="160"/>
      <c r="C96" s="119" t="s">
        <v>93</v>
      </c>
      <c r="D96" s="92"/>
      <c r="E96" s="4"/>
      <c r="F96" s="115">
        <f>-D10</f>
        <v>-9000</v>
      </c>
      <c r="G96" s="115">
        <f>-E10</f>
        <v>-11890</v>
      </c>
      <c r="H96" s="3"/>
      <c r="I96" s="1"/>
      <c r="J96" s="119" t="s">
        <v>94</v>
      </c>
    </row>
    <row r="97" spans="1:10" ht="14.1" customHeight="1" x14ac:dyDescent="0.3">
      <c r="A97" s="25"/>
      <c r="B97" s="160"/>
      <c r="C97" s="119" t="s">
        <v>95</v>
      </c>
      <c r="D97" s="92"/>
      <c r="E97" s="4"/>
      <c r="F97" s="115">
        <f>-D7-D11</f>
        <v>-7000</v>
      </c>
      <c r="G97" s="115">
        <f>-E7-E11</f>
        <v>-7975</v>
      </c>
      <c r="H97" s="3"/>
      <c r="I97" s="1"/>
      <c r="J97" s="119" t="s">
        <v>115</v>
      </c>
    </row>
    <row r="98" spans="1:10" ht="14.1" customHeight="1" thickBot="1" x14ac:dyDescent="0.35">
      <c r="A98" s="25"/>
      <c r="B98" s="160"/>
      <c r="C98" s="120" t="s">
        <v>96</v>
      </c>
      <c r="D98" s="102"/>
      <c r="E98" s="103"/>
      <c r="F98" s="118">
        <f>-10000-D96</f>
        <v>-10000</v>
      </c>
      <c r="G98" s="118">
        <f>-23380.63+65.78-G96</f>
        <v>-11424.850000000002</v>
      </c>
      <c r="H98" s="101"/>
      <c r="I98" s="101"/>
      <c r="J98" s="120"/>
    </row>
    <row r="99" spans="1:10" ht="14.1" customHeight="1" x14ac:dyDescent="0.3">
      <c r="A99" s="25"/>
      <c r="B99" s="160"/>
      <c r="C99" s="136"/>
      <c r="D99" s="137"/>
      <c r="E99" s="131"/>
      <c r="F99" s="138"/>
      <c r="G99" s="139"/>
      <c r="H99" s="140"/>
      <c r="I99" s="140"/>
      <c r="J99" s="133"/>
    </row>
    <row r="100" spans="1:10" ht="14.1" customHeight="1" thickBot="1" x14ac:dyDescent="0.35">
      <c r="A100" s="26"/>
      <c r="B100" s="161"/>
      <c r="C100" s="135" t="s">
        <v>97</v>
      </c>
      <c r="D100" s="102"/>
      <c r="E100" s="121"/>
      <c r="F100" s="112">
        <f>SUM(F94:F98)</f>
        <v>32860</v>
      </c>
      <c r="G100" s="122">
        <f>SUM(G94:G98)-2854.31</f>
        <v>73797.309999999969</v>
      </c>
      <c r="H100" s="101"/>
      <c r="I100" s="101"/>
      <c r="J100" s="104"/>
    </row>
  </sheetData>
  <mergeCells count="7">
    <mergeCell ref="A56:G56"/>
    <mergeCell ref="B2:C2"/>
    <mergeCell ref="B3:C3"/>
    <mergeCell ref="A12:A13"/>
    <mergeCell ref="J12:J13"/>
    <mergeCell ref="A18:C18"/>
    <mergeCell ref="A54:C54"/>
  </mergeCells>
  <pageMargins left="0.7" right="0.7" top="0.75" bottom="0.75" header="0.3" footer="0.3"/>
  <pageSetup scale="7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Pond</dc:creator>
  <cp:lastModifiedBy>Jack Killingsworth</cp:lastModifiedBy>
  <cp:lastPrinted>2025-11-15T21:36:13Z</cp:lastPrinted>
  <dcterms:created xsi:type="dcterms:W3CDTF">2024-05-10T15:46:44Z</dcterms:created>
  <dcterms:modified xsi:type="dcterms:W3CDTF">2026-01-28T23:26:47Z</dcterms:modified>
</cp:coreProperties>
</file>